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Chris\Dropbox\My Books\DADM 6e\Problem Solutions\Chapter 12\"/>
    </mc:Choice>
  </mc:AlternateContent>
  <bookViews>
    <workbookView xWindow="0" yWindow="0" windowWidth="21570" windowHeight="8160"/>
  </bookViews>
  <sheets>
    <sheet name="Data" sheetId="2" r:id="rId1"/>
    <sheet name="_STDS_DGEF0E2E7" sheetId="9" state="hidden" r:id="rId2"/>
    <sheet name="Runs Test" sheetId="10" r:id="rId3"/>
    <sheet name="Autocorrelation" sheetId="11" r:id="rId4"/>
  </sheets>
  <definedNames>
    <definedName name="PalisadeReportWorksheetCreatedBy" localSheetId="3" hidden="1">"StatTools"</definedName>
    <definedName name="PalisadeReportWorksheetCreatedBy" localSheetId="2" hidden="1">"StatTools"</definedName>
    <definedName name="ST_Month">Data!$A$2:$A$49</definedName>
    <definedName name="ST_Tickets">Data!$C$2:$C$49</definedName>
    <definedName name="ST_Year">Data!$B$2:$B$49</definedName>
    <definedName name="StatToolsHeader" localSheetId="3">Autocorrelation!$1:$5</definedName>
    <definedName name="StatToolsHeader" localSheetId="2">'Runs Test'!$1:$5</definedName>
    <definedName name="STWBD_StatToolsAutocorrelation_CreateChart" hidden="1">"TRUE"</definedName>
    <definedName name="STWBD_StatToolsAutocorrelation_HasDefaultInfo" hidden="1">"TRUE"</definedName>
    <definedName name="STWBD_StatToolsAutocorrelation_NumLags" hidden="1">"-1"</definedName>
    <definedName name="STWBD_StatToolsAutocorrelation_VariableList" hidden="1">1</definedName>
    <definedName name="STWBD_StatToolsAutocorrelation_VariableList_1" hidden="1">"U_x0001_VG313E00902CBA882C_x0001_"</definedName>
    <definedName name="STWBD_StatToolsAutocorrelation_VarSelectorDefaultDataSet" hidden="1">"DGEF0E2E7"</definedName>
    <definedName name="STWBD_StatToolsRunsTest_CutOffType" hidden="1">" 0"</definedName>
    <definedName name="STWBD_StatToolsRunsTest_CutOffValue" hidden="1">" 0"</definedName>
    <definedName name="STWBD_StatToolsRunsTest_HasDefaultInfo" hidden="1">"TRUE"</definedName>
    <definedName name="STWBD_StatToolsRunsTest_VariableList" hidden="1">1</definedName>
    <definedName name="STWBD_StatToolsRunsTest_VariableList_1" hidden="1">"U_x0001_VG313E00902CBA882C_x0001_"</definedName>
    <definedName name="STWBD_StatToolsRunsTest_VarSelectorDefaultDataSet" hidden="1">"DGEF0E2E7"</definedName>
    <definedName name="STWBD_StatToolsTimeSeriesGraph_DefaultUseLabelVariable" hidden="1">"FALSE"</definedName>
    <definedName name="STWBD_StatToolsTimeSeriesGraph_HasDefaultInfo" hidden="1">"TRUE"</definedName>
    <definedName name="STWBD_StatToolsTimeSeriesGraph_SingleGraph" hidden="1">"FALSE"</definedName>
    <definedName name="STWBD_StatToolsTimeSeriesGraph_TwoVerticalAxes" hidden="1">"FALSE"</definedName>
    <definedName name="STWBD_StatToolsTimeSeriesGraph_VariableList" hidden="1">1</definedName>
    <definedName name="STWBD_StatToolsTimeSeriesGraph_VariableList_1" hidden="1">"U_x0001_VG313E00902CBA882C_x0001_"</definedName>
    <definedName name="STWBD_StatToolsTimeSeriesGraph_VarSelectorDefaultDataSet" hidden="1">"DGEF0E2E7"</definedName>
  </definedNames>
  <calcPr calcId="152511"/>
</workbook>
</file>

<file path=xl/calcChain.xml><?xml version="1.0" encoding="utf-8"?>
<calcChain xmlns="http://schemas.openxmlformats.org/spreadsheetml/2006/main">
  <c r="B9" i="9" l="1"/>
  <c r="B19" i="9"/>
  <c r="B16" i="9"/>
  <c r="B13" i="9"/>
  <c r="B7" i="9"/>
  <c r="B3" i="9"/>
  <c r="B42" i="11"/>
  <c r="B34" i="11"/>
  <c r="B41" i="11"/>
  <c r="B33" i="11"/>
  <c r="B40" i="11"/>
  <c r="B32" i="11"/>
  <c r="B39" i="11"/>
  <c r="B31" i="11"/>
  <c r="B38" i="11"/>
  <c r="B29" i="11"/>
  <c r="B37" i="11"/>
  <c r="B36" i="11"/>
  <c r="B35" i="11"/>
  <c r="B9" i="10"/>
  <c r="B13" i="10"/>
  <c r="B12" i="10"/>
  <c r="B10" i="10"/>
  <c r="B30" i="11" l="1"/>
  <c r="B11" i="10"/>
  <c r="B15" i="10" s="1"/>
  <c r="B14" i="10" l="1"/>
  <c r="B16" i="10" s="1"/>
  <c r="B17" i="10"/>
</calcChain>
</file>

<file path=xl/comments1.xml><?xml version="1.0" encoding="utf-8"?>
<comments xmlns="http://schemas.openxmlformats.org/spreadsheetml/2006/main">
  <authors>
    <author>Chris Albright</author>
  </authors>
  <commentList>
    <comment ref="A14" authorId="0" shapeId="0">
      <text>
        <r>
          <rPr>
            <b/>
            <u/>
            <sz val="9"/>
            <color indexed="81"/>
            <rFont val="Tahoma"/>
            <family val="2"/>
          </rPr>
          <t>StatTools Educational Note:</t>
        </r>
        <r>
          <rPr>
            <sz val="9"/>
            <color indexed="81"/>
            <rFont val="Tahoma"/>
            <family val="2"/>
          </rPr>
          <t xml:space="preserve">
This is the expected number of runs under the null hypothesis of randomness.</t>
        </r>
      </text>
    </comment>
    <comment ref="A15" authorId="0" shapeId="0">
      <text>
        <r>
          <rPr>
            <b/>
            <u/>
            <sz val="9"/>
            <color indexed="81"/>
            <rFont val="Tahoma"/>
            <family val="2"/>
          </rPr>
          <t>StatTools Educational Note:</t>
        </r>
        <r>
          <rPr>
            <sz val="9"/>
            <color indexed="81"/>
            <rFont val="Tahoma"/>
            <family val="2"/>
          </rPr>
          <t xml:space="preserve">
This is the standard deviation of the number of runs under the null hypothesis of randomness.</t>
        </r>
      </text>
    </comment>
    <comment ref="A16" authorId="0" shapeId="0">
      <text>
        <r>
          <rPr>
            <b/>
            <u/>
            <sz val="9"/>
            <color indexed="81"/>
            <rFont val="Tahoma"/>
            <family val="2"/>
          </rPr>
          <t>StatTools Educational Note:</t>
        </r>
        <r>
          <rPr>
            <sz val="9"/>
            <color indexed="81"/>
            <rFont val="Tahoma"/>
            <family val="2"/>
          </rPr>
          <t xml:space="preserve">
This is the number of standard deviations that the number of runs is from the expected number of runs. It has approximately a standard normal distribution when the null hypothesis of randomness is true.</t>
        </r>
      </text>
    </comment>
    <comment ref="A17" authorId="0" shapeId="0">
      <text>
        <r>
          <rPr>
            <b/>
            <u/>
            <sz val="9"/>
            <color indexed="81"/>
            <rFont val="Tahoma"/>
            <family val="2"/>
          </rPr>
          <t>StatTools Note:</t>
        </r>
        <r>
          <rPr>
            <sz val="9"/>
            <color indexed="81"/>
            <rFont val="Tahoma"/>
            <family val="2"/>
          </rPr>
          <t xml:space="preserve">
If this value is sufficiently small you can reject the null hypothesis of randomness and conclude that the series does not alternate enough (too few runs) or alternates too much (too many runs).</t>
        </r>
      </text>
    </comment>
  </commentList>
</comments>
</file>

<file path=xl/comments2.xml><?xml version="1.0" encoding="utf-8"?>
<comments xmlns="http://schemas.openxmlformats.org/spreadsheetml/2006/main">
  <authors>
    <author>Chris Albright</author>
  </authors>
  <commentList>
    <comment ref="A28" authorId="0" shapeId="0">
      <text>
        <r>
          <rPr>
            <b/>
            <u/>
            <sz val="9"/>
            <color indexed="81"/>
            <rFont val="Tahoma"/>
            <family val="2"/>
          </rPr>
          <t>StatTools Note:</t>
        </r>
        <r>
          <rPr>
            <sz val="9"/>
            <color indexed="81"/>
            <rFont val="Tahoma"/>
            <family val="2"/>
          </rPr>
          <t xml:space="preserve">
Autocorrelations larger than two standard errors in magnitude are considered significant, and shown in bold.</t>
        </r>
      </text>
    </comment>
    <comment ref="A30" authorId="0" shapeId="0">
      <text>
        <r>
          <rPr>
            <b/>
            <u/>
            <sz val="9"/>
            <color indexed="81"/>
            <rFont val="Tahoma"/>
            <family val="2"/>
          </rPr>
          <t>StatTools Educational Note:</t>
        </r>
        <r>
          <rPr>
            <sz val="9"/>
            <color indexed="81"/>
            <rFont val="Tahoma"/>
            <family val="2"/>
          </rPr>
          <t xml:space="preserve">
This is the approximate standard deviation of the sampling distribution of an autocorrelation. Any autocorrelation more than two standard errors in magnitude is deemed significant and shown in bold.</t>
        </r>
      </text>
    </comment>
  </commentList>
</comments>
</file>

<file path=xl/sharedStrings.xml><?xml version="1.0" encoding="utf-8"?>
<sst xmlns="http://schemas.openxmlformats.org/spreadsheetml/2006/main" count="138" uniqueCount="89">
  <si>
    <t>Month</t>
  </si>
  <si>
    <t>Year</t>
  </si>
  <si>
    <t>Tickets</t>
  </si>
  <si>
    <t>January</t>
  </si>
  <si>
    <t>February</t>
  </si>
  <si>
    <t xml:space="preserve">March </t>
  </si>
  <si>
    <t>April</t>
  </si>
  <si>
    <t>May</t>
  </si>
  <si>
    <t>June</t>
  </si>
  <si>
    <t>July</t>
  </si>
  <si>
    <t>August</t>
  </si>
  <si>
    <t>September</t>
  </si>
  <si>
    <t>October</t>
  </si>
  <si>
    <t>November</t>
  </si>
  <si>
    <t>December</t>
  </si>
  <si>
    <t>StatTools Version that generated sheet, Major</t>
  </si>
  <si>
    <t>StatTools Version that generated sheet, Minor</t>
  </si>
  <si>
    <t>StatTools Version that generated sheet, Revision</t>
  </si>
  <si>
    <t>Min. StatTools Version to Read Sheet, Major (note ST versions before 1.1.1 don't perform forward compatibility check)</t>
  </si>
  <si>
    <t>Min. StatTools Version to Read Sheet, Minor</t>
  </si>
  <si>
    <t>Min. StatTools Version to Read Sheet, Revision</t>
  </si>
  <si>
    <t>Min. StatTools version to not put up warning about extra info, Major</t>
  </si>
  <si>
    <t>Min. StatTools version to not put up warning about extra info, Minor</t>
  </si>
  <si>
    <t>Min. StatTools version to not put up warning about extra info, Revision</t>
  </si>
  <si>
    <t>Name</t>
  </si>
  <si>
    <t>GUID</t>
  </si>
  <si>
    <t>DGEF0E2E7</t>
  </si>
  <si>
    <t>Format Range</t>
  </si>
  <si>
    <t>Variable Layout</t>
  </si>
  <si>
    <t>Columns</t>
  </si>
  <si>
    <t>Variable Names In Cells</t>
  </si>
  <si>
    <t>Variable Names In 2nd Cells</t>
  </si>
  <si>
    <t>Data Set Ranges</t>
  </si>
  <si>
    <t>Data Sheet Format</t>
  </si>
  <si>
    <t>Formula Eval Cell</t>
  </si>
  <si>
    <t>Num Stored Vars</t>
  </si>
  <si>
    <t>1 : Info</t>
  </si>
  <si>
    <t>VG14EEB54E2DB536D2</t>
  </si>
  <si>
    <t>var1</t>
  </si>
  <si>
    <t>ST_Month</t>
  </si>
  <si>
    <t>1 : Ranges</t>
  </si>
  <si>
    <t>1 : MultiRefs</t>
  </si>
  <si>
    <t>2 : Info</t>
  </si>
  <si>
    <t>VG3005DE7C1EF22BBF</t>
  </si>
  <si>
    <t>var2</t>
  </si>
  <si>
    <t>ST_Year</t>
  </si>
  <si>
    <t>2 : Ranges</t>
  </si>
  <si>
    <t>2 : MultiRefs</t>
  </si>
  <si>
    <t>3 : Info</t>
  </si>
  <si>
    <t>VG313E00902CBA882C</t>
  </si>
  <si>
    <t>var3</t>
  </si>
  <si>
    <t>ST_Tickets</t>
  </si>
  <si>
    <t>3 : Ranges</t>
  </si>
  <si>
    <t>3 : MultiRefs</t>
  </si>
  <si>
    <t>Analysis:</t>
  </si>
  <si>
    <t>Performed By:</t>
  </si>
  <si>
    <t>Date:</t>
  </si>
  <si>
    <t>Updating:</t>
  </si>
  <si>
    <t>Live</t>
  </si>
  <si>
    <t>Runs Test for Randomness</t>
  </si>
  <si>
    <t>Observations</t>
  </si>
  <si>
    <t>Below Mean</t>
  </si>
  <si>
    <t>Above Mean</t>
  </si>
  <si>
    <t>Number of Runs</t>
  </si>
  <si>
    <t>Mean</t>
  </si>
  <si>
    <t>E(R)</t>
  </si>
  <si>
    <t>StdDev(R)</t>
  </si>
  <si>
    <t>Z-Value</t>
  </si>
  <si>
    <t>P-Value (two-tailed)</t>
  </si>
  <si>
    <t>Autocorrelation</t>
  </si>
  <si>
    <t>Autocorrelation Table</t>
  </si>
  <si>
    <t>Number of Values</t>
  </si>
  <si>
    <t>Standard Error</t>
  </si>
  <si>
    <t>Lag #1</t>
  </si>
  <si>
    <t>Lag #2</t>
  </si>
  <si>
    <t>Lag #3</t>
  </si>
  <si>
    <t>Lag #4</t>
  </si>
  <si>
    <t>Lag #5</t>
  </si>
  <si>
    <t>Lag #6</t>
  </si>
  <si>
    <t>Lag #7</t>
  </si>
  <si>
    <t>Lag #8</t>
  </si>
  <si>
    <t>Lag #9</t>
  </si>
  <si>
    <t>Lag #10</t>
  </si>
  <si>
    <t>Lag #11</t>
  </si>
  <si>
    <t>Lag #12</t>
  </si>
  <si>
    <t>StatTools Report</t>
  </si>
  <si>
    <t>Ticket Sales</t>
  </si>
  <si>
    <t>Chris Albright</t>
  </si>
  <si>
    <t>Tuesday, September 8,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</si>
</sst>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lt;0.0001]&quot;&lt; 0.0001&quot;;0.0000"/>
  </numFmts>
  <fonts count="10" x14ac:knownFonts="1">
    <font>
      <sz val="11"/>
      <color theme="1"/>
      <name val="Calibri"/>
      <family val="2"/>
      <scheme val="minor"/>
    </font>
    <font>
      <sz val="10"/>
      <name val="Arial"/>
      <family val="2"/>
    </font>
    <font>
      <sz val="11"/>
      <name val="Calibri"/>
      <family val="2"/>
    </font>
    <font>
      <b/>
      <sz val="11"/>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i/>
      <sz val="8"/>
      <color theme="1"/>
      <name val="Calibri"/>
      <family val="2"/>
      <scheme val="minor"/>
    </font>
    <font>
      <sz val="9"/>
      <color indexed="81"/>
      <name val="Tahoma"/>
      <family val="2"/>
    </font>
    <font>
      <b/>
      <u/>
      <sz val="9"/>
      <color indexed="81"/>
      <name val="Tahoma"/>
      <family val="2"/>
    </font>
  </fonts>
  <fills count="3">
    <fill>
      <patternFill patternType="none"/>
    </fill>
    <fill>
      <patternFill patternType="gray125"/>
    </fill>
    <fill>
      <patternFill patternType="solid">
        <fgColor rgb="FFC0C0C0"/>
        <bgColor indexed="64"/>
      </patternFill>
    </fill>
  </fills>
  <borders count="4">
    <border>
      <left/>
      <right/>
      <top/>
      <bottom/>
      <diagonal/>
    </border>
    <border>
      <left/>
      <right/>
      <top/>
      <bottom style="thin">
        <color rgb="FF000000"/>
      </bottom>
      <diagonal/>
    </border>
    <border>
      <left/>
      <right/>
      <top/>
      <bottom style="double">
        <color rgb="FF000000"/>
      </bottom>
      <diagonal/>
    </border>
    <border>
      <left/>
      <right/>
      <top/>
      <bottom style="hair">
        <color indexed="64"/>
      </bottom>
      <diagonal/>
    </border>
  </borders>
  <cellStyleXfs count="3">
    <xf numFmtId="0" fontId="0" fillId="0" borderId="0"/>
    <xf numFmtId="0" fontId="1" fillId="0" borderId="0"/>
    <xf numFmtId="0" fontId="2" fillId="0" borderId="0"/>
  </cellStyleXfs>
  <cellXfs count="28">
    <xf numFmtId="0" fontId="0" fillId="0" borderId="0" xfId="0"/>
    <xf numFmtId="0" fontId="2" fillId="0" borderId="0" xfId="1" applyFont="1"/>
    <xf numFmtId="0" fontId="2" fillId="0" borderId="0" xfId="1" applyFont="1" applyAlignment="1">
      <alignment horizontal="left"/>
    </xf>
    <xf numFmtId="0" fontId="2" fillId="0" borderId="0" xfId="1" applyFont="1" applyAlignment="1">
      <alignment horizontal="right"/>
    </xf>
    <xf numFmtId="0" fontId="0" fillId="0" borderId="0" xfId="0" applyAlignment="1">
      <alignment horizontal="left"/>
    </xf>
    <xf numFmtId="0" fontId="3" fillId="0" borderId="0" xfId="0" applyFont="1" applyAlignment="1">
      <alignment horizontal="left"/>
    </xf>
    <xf numFmtId="0" fontId="4" fillId="2" borderId="0" xfId="0" applyFont="1" applyFill="1"/>
    <xf numFmtId="0" fontId="4" fillId="2" borderId="1" xfId="0" applyFont="1" applyFill="1" applyBorder="1"/>
    <xf numFmtId="0" fontId="5" fillId="2" borderId="0" xfId="0" applyFont="1" applyFill="1" applyAlignment="1">
      <alignment horizontal="right"/>
    </xf>
    <xf numFmtId="0" fontId="5" fillId="2" borderId="1" xfId="0" applyFont="1" applyFill="1" applyBorder="1" applyAlignment="1">
      <alignment horizontal="right"/>
    </xf>
    <xf numFmtId="0" fontId="4" fillId="2" borderId="0" xfId="0" applyFont="1" applyFill="1" applyAlignment="1">
      <alignment horizontal="left"/>
    </xf>
    <xf numFmtId="0" fontId="4" fillId="2" borderId="1" xfId="0" applyFont="1" applyFill="1" applyBorder="1" applyAlignment="1">
      <alignment horizontal="left"/>
    </xf>
    <xf numFmtId="0" fontId="0" fillId="0" borderId="0" xfId="0" applyAlignment="1">
      <alignment horizontal="center"/>
    </xf>
    <xf numFmtId="49" fontId="5" fillId="0" borderId="0" xfId="0" applyNumberFormat="1" applyFont="1" applyAlignment="1">
      <alignment horizontal="center"/>
    </xf>
    <xf numFmtId="49" fontId="5" fillId="0" borderId="2" xfId="0" applyNumberFormat="1" applyFont="1" applyFill="1" applyBorder="1" applyAlignment="1">
      <alignment horizontal="center"/>
    </xf>
    <xf numFmtId="49" fontId="5" fillId="0" borderId="0" xfId="0" applyNumberFormat="1" applyFont="1" applyAlignment="1">
      <alignment horizontal="left"/>
    </xf>
    <xf numFmtId="49" fontId="7" fillId="0" borderId="0" xfId="0" applyNumberFormat="1" applyFont="1" applyAlignment="1">
      <alignment horizontal="left"/>
    </xf>
    <xf numFmtId="49" fontId="7" fillId="0" borderId="2" xfId="0" applyNumberFormat="1" applyFont="1" applyFill="1" applyBorder="1" applyAlignment="1">
      <alignment horizontal="left"/>
    </xf>
    <xf numFmtId="49" fontId="5" fillId="0" borderId="3" xfId="0" applyNumberFormat="1" applyFont="1" applyFill="1" applyBorder="1" applyAlignment="1">
      <alignment horizontal="left"/>
    </xf>
    <xf numFmtId="0" fontId="0" fillId="0" borderId="0" xfId="0" applyNumberFormat="1" applyAlignment="1">
      <alignment horizontal="center"/>
    </xf>
    <xf numFmtId="2" fontId="0" fillId="0" borderId="3" xfId="0" applyNumberFormat="1" applyFill="1" applyBorder="1" applyAlignment="1">
      <alignment horizontal="center"/>
    </xf>
    <xf numFmtId="164" fontId="0" fillId="0" borderId="0" xfId="0" applyNumberFormat="1" applyAlignment="1">
      <alignment horizontal="center"/>
    </xf>
    <xf numFmtId="165" fontId="0" fillId="0" borderId="0" xfId="0" applyNumberFormat="1" applyAlignment="1">
      <alignment horizontal="center"/>
    </xf>
    <xf numFmtId="164" fontId="0" fillId="0" borderId="3" xfId="0" applyNumberFormat="1" applyFill="1" applyBorder="1" applyAlignment="1">
      <alignment horizontal="center"/>
    </xf>
    <xf numFmtId="0" fontId="6" fillId="2" borderId="0" xfId="0" applyFont="1" applyFill="1" applyAlignment="1">
      <alignment horizontal="left"/>
    </xf>
    <xf numFmtId="0" fontId="2" fillId="0" borderId="0" xfId="1" applyFont="1" applyAlignment="1">
      <alignment horizontal="center"/>
    </xf>
    <xf numFmtId="0" fontId="0" fillId="0" borderId="0" xfId="0" applyNumberFormat="1" applyAlignment="1">
      <alignment horizontal="left"/>
    </xf>
    <xf numFmtId="0" fontId="3" fillId="0" borderId="0" xfId="0" applyFont="1"/>
  </cellXfs>
  <cellStyles count="3">
    <cellStyle name="Normal" xfId="0" builtinId="0" customBuiltin="1"/>
    <cellStyle name="Normal 2" xfId="1"/>
    <cellStyle name="Normal 3" xfId="2"/>
  </cellStyles>
  <dxfs count="12">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Data!$C$1</c:f>
              <c:strCache>
                <c:ptCount val="1"/>
                <c:pt idx="0">
                  <c:v>Tickets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Data!$C$2:$C$49</c:f>
              <c:numCache>
                <c:formatCode>General</c:formatCode>
                <c:ptCount val="48"/>
                <c:pt idx="0">
                  <c:v>605</c:v>
                </c:pt>
                <c:pt idx="1">
                  <c:v>647</c:v>
                </c:pt>
                <c:pt idx="2">
                  <c:v>636</c:v>
                </c:pt>
                <c:pt idx="3">
                  <c:v>612</c:v>
                </c:pt>
                <c:pt idx="4">
                  <c:v>714</c:v>
                </c:pt>
                <c:pt idx="5">
                  <c:v>765</c:v>
                </c:pt>
                <c:pt idx="6">
                  <c:v>698</c:v>
                </c:pt>
                <c:pt idx="7">
                  <c:v>615</c:v>
                </c:pt>
                <c:pt idx="8">
                  <c:v>588</c:v>
                </c:pt>
                <c:pt idx="9">
                  <c:v>685</c:v>
                </c:pt>
                <c:pt idx="10">
                  <c:v>711</c:v>
                </c:pt>
                <c:pt idx="11">
                  <c:v>664</c:v>
                </c:pt>
                <c:pt idx="12">
                  <c:v>630</c:v>
                </c:pt>
                <c:pt idx="13">
                  <c:v>696</c:v>
                </c:pt>
                <c:pt idx="14">
                  <c:v>670</c:v>
                </c:pt>
                <c:pt idx="15">
                  <c:v>671</c:v>
                </c:pt>
                <c:pt idx="16">
                  <c:v>724</c:v>
                </c:pt>
                <c:pt idx="17">
                  <c:v>787</c:v>
                </c:pt>
                <c:pt idx="18">
                  <c:v>724</c:v>
                </c:pt>
                <c:pt idx="19">
                  <c:v>651</c:v>
                </c:pt>
                <c:pt idx="20">
                  <c:v>589</c:v>
                </c:pt>
                <c:pt idx="21">
                  <c:v>697</c:v>
                </c:pt>
                <c:pt idx="22">
                  <c:v>750</c:v>
                </c:pt>
                <c:pt idx="23">
                  <c:v>705</c:v>
                </c:pt>
                <c:pt idx="24">
                  <c:v>664</c:v>
                </c:pt>
                <c:pt idx="25">
                  <c:v>704</c:v>
                </c:pt>
                <c:pt idx="26">
                  <c:v>691</c:v>
                </c:pt>
                <c:pt idx="27">
                  <c:v>672</c:v>
                </c:pt>
                <c:pt idx="28">
                  <c:v>753</c:v>
                </c:pt>
                <c:pt idx="29">
                  <c:v>787</c:v>
                </c:pt>
                <c:pt idx="30">
                  <c:v>751</c:v>
                </c:pt>
                <c:pt idx="31">
                  <c:v>695</c:v>
                </c:pt>
                <c:pt idx="32">
                  <c:v>643</c:v>
                </c:pt>
                <c:pt idx="33">
                  <c:v>724</c:v>
                </c:pt>
                <c:pt idx="34">
                  <c:v>803</c:v>
                </c:pt>
                <c:pt idx="35">
                  <c:v>705</c:v>
                </c:pt>
                <c:pt idx="36">
                  <c:v>720</c:v>
                </c:pt>
                <c:pt idx="37">
                  <c:v>757</c:v>
                </c:pt>
                <c:pt idx="38">
                  <c:v>707</c:v>
                </c:pt>
                <c:pt idx="39">
                  <c:v>692</c:v>
                </c:pt>
                <c:pt idx="40">
                  <c:v>828</c:v>
                </c:pt>
                <c:pt idx="41">
                  <c:v>827</c:v>
                </c:pt>
                <c:pt idx="42">
                  <c:v>763</c:v>
                </c:pt>
                <c:pt idx="43">
                  <c:v>710</c:v>
                </c:pt>
                <c:pt idx="44">
                  <c:v>673</c:v>
                </c:pt>
                <c:pt idx="45">
                  <c:v>793</c:v>
                </c:pt>
                <c:pt idx="46">
                  <c:v>852</c:v>
                </c:pt>
                <c:pt idx="47">
                  <c:v>710</c:v>
                </c:pt>
              </c:numCache>
            </c:numRef>
          </c:val>
          <c:smooth val="0"/>
        </c:ser>
        <c:dLbls>
          <c:showLegendKey val="0"/>
          <c:showVal val="0"/>
          <c:showCatName val="0"/>
          <c:showSerName val="0"/>
          <c:showPercent val="0"/>
          <c:showBubbleSize val="0"/>
        </c:dLbls>
        <c:marker val="1"/>
        <c:smooth val="0"/>
        <c:axId val="1289407336"/>
        <c:axId val="1289423016"/>
      </c:lineChart>
      <c:catAx>
        <c:axId val="128940733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9423016"/>
        <c:crosses val="autoZero"/>
        <c:auto val="1"/>
        <c:lblAlgn val="ctr"/>
        <c:lblOffset val="100"/>
        <c:noMultiLvlLbl val="0"/>
      </c:catAx>
      <c:valAx>
        <c:axId val="1289423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9407336"/>
        <c:crosses val="autoZero"/>
        <c:crossBetween val="between"/>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n-US"/>
              <a:t>Autocorrelation of Tickets / Ticket Sales</a:t>
            </a:r>
          </a:p>
        </c:rich>
      </c:tx>
      <c:overlay val="0"/>
    </c:title>
    <c:autoTitleDeleted val="0"/>
    <c:plotArea>
      <c:layout>
        <c:manualLayout>
          <c:xMode val="edge"/>
          <c:yMode val="edge"/>
          <c:x val="2.8947368421052631E-2"/>
          <c:y val="0.12882015748031497"/>
          <c:w val="0.94210526315789478"/>
          <c:h val="0.74717984251968506"/>
        </c:manualLayout>
      </c:layout>
      <c:barChart>
        <c:barDir val="col"/>
        <c:grouping val="clustered"/>
        <c:varyColors val="0"/>
        <c:ser>
          <c:idx val="0"/>
          <c:order val="0"/>
          <c:spPr>
            <a:gradFill flip="none" rotWithShape="1">
              <a:gsLst>
                <a:gs pos="0">
                  <a:srgbClr val="333399"/>
                </a:gs>
                <a:gs pos="100000">
                  <a:srgbClr val="333399">
                    <a:shade val="46275"/>
                  </a:srgbClr>
                </a:gs>
              </a:gsLst>
              <a:lin ang="8100000" scaled="1"/>
              <a:tileRect/>
            </a:gradFill>
          </c:spPr>
          <c:invertIfNegative val="0"/>
          <c:val>
            <c:numRef>
              <c:f>Autocorrelation!$B$31:$B$42</c:f>
              <c:numCache>
                <c:formatCode>0.0000</c:formatCode>
                <c:ptCount val="12"/>
                <c:pt idx="0">
                  <c:v>0.44694540586095871</c:v>
                </c:pt>
                <c:pt idx="1">
                  <c:v>-0.10419999236321634</c:v>
                </c:pt>
                <c:pt idx="2">
                  <c:v>-1.5318825489947402E-2</c:v>
                </c:pt>
                <c:pt idx="3">
                  <c:v>0.22727988675740801</c:v>
                </c:pt>
                <c:pt idx="4">
                  <c:v>0.33211170364370041</c:v>
                </c:pt>
                <c:pt idx="5">
                  <c:v>0.31318944132836396</c:v>
                </c:pt>
                <c:pt idx="6">
                  <c:v>0.21613674547554662</c:v>
                </c:pt>
                <c:pt idx="7">
                  <c:v>0.17251016987752507</c:v>
                </c:pt>
                <c:pt idx="8">
                  <c:v>-4.5808513786440075E-2</c:v>
                </c:pt>
                <c:pt idx="9">
                  <c:v>-0.14552249237344417</c:v>
                </c:pt>
                <c:pt idx="10">
                  <c:v>0.24482411873562138</c:v>
                </c:pt>
                <c:pt idx="11">
                  <c:v>0.53974639059693741</c:v>
                </c:pt>
              </c:numCache>
            </c:numRef>
          </c:val>
        </c:ser>
        <c:dLbls>
          <c:showLegendKey val="0"/>
          <c:showVal val="0"/>
          <c:showCatName val="0"/>
          <c:showSerName val="0"/>
          <c:showPercent val="0"/>
          <c:showBubbleSize val="0"/>
        </c:dLbls>
        <c:gapWidth val="150"/>
        <c:axId val="1289435560"/>
        <c:axId val="1289434384"/>
      </c:barChart>
      <c:catAx>
        <c:axId val="1289435560"/>
        <c:scaling>
          <c:orientation val="minMax"/>
        </c:scaling>
        <c:delete val="0"/>
        <c:axPos val="b"/>
        <c:title>
          <c:tx>
            <c:rich>
              <a:bodyPr/>
              <a:lstStyle/>
              <a:p>
                <a:pPr>
                  <a:defRPr sz="800" b="0"/>
                </a:pPr>
                <a:r>
                  <a:rPr lang="en-US"/>
                  <a:t>Number of Lags</a:t>
                </a:r>
              </a:p>
            </c:rich>
          </c:tx>
          <c:overlay val="0"/>
        </c:title>
        <c:majorTickMark val="none"/>
        <c:minorTickMark val="none"/>
        <c:tickLblPos val="low"/>
        <c:txPr>
          <a:bodyPr rot="-60000000" vert="horz"/>
          <a:lstStyle/>
          <a:p>
            <a:pPr>
              <a:defRPr sz="800"/>
            </a:pPr>
            <a:endParaRPr lang="en-US"/>
          </a:p>
        </c:txPr>
        <c:crossAx val="1289434384"/>
        <c:crosses val="autoZero"/>
        <c:auto val="1"/>
        <c:lblAlgn val="ctr"/>
        <c:lblOffset val="100"/>
        <c:noMultiLvlLbl val="0"/>
      </c:catAx>
      <c:valAx>
        <c:axId val="1289434384"/>
        <c:scaling>
          <c:orientation val="minMax"/>
          <c:max val="1"/>
          <c:min val="-1"/>
        </c:scaling>
        <c:delete val="0"/>
        <c:axPos val="l"/>
        <c:numFmt formatCode="General" sourceLinked="0"/>
        <c:majorTickMark val="out"/>
        <c:minorTickMark val="none"/>
        <c:tickLblPos val="nextTo"/>
        <c:txPr>
          <a:bodyPr/>
          <a:lstStyle/>
          <a:p>
            <a:pPr>
              <a:defRPr sz="800" b="0"/>
            </a:pPr>
            <a:endParaRPr lang="en-US"/>
          </a:p>
        </c:txPr>
        <c:crossAx val="1289435560"/>
        <c:crosses val="autoZero"/>
        <c:crossBetween val="between"/>
        <c:majorUnit val="0.5"/>
      </c:valAx>
    </c:plotArea>
    <c:plotVisOnly val="1"/>
    <c:dispBlanksAs val="gap"/>
    <c:showDLblsOverMax val="0"/>
  </c:chart>
  <c:spPr>
    <a:ln w="9525">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0</xdr:colOff>
      <xdr:row>2</xdr:row>
      <xdr:rowOff>0</xdr:rowOff>
    </xdr:from>
    <xdr:to>
      <xdr:col>11</xdr:col>
      <xdr:colOff>304800</xdr:colOff>
      <xdr:row>16</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9</xdr:row>
      <xdr:rowOff>0</xdr:rowOff>
    </xdr:from>
    <xdr:to>
      <xdr:col>6</xdr:col>
      <xdr:colOff>85725</xdr:colOff>
      <xdr:row>15</xdr:row>
      <xdr:rowOff>161925</xdr:rowOff>
    </xdr:to>
    <xdr:sp macro="" textlink="">
      <xdr:nvSpPr>
        <xdr:cNvPr id="2" name="TextBox 1"/>
        <xdr:cNvSpPr txBox="1"/>
      </xdr:nvSpPr>
      <xdr:spPr>
        <a:xfrm>
          <a:off x="2933700" y="1571625"/>
          <a:ext cx="2628900" cy="1304925"/>
        </a:xfrm>
        <a:prstGeom prst="roundRect">
          <a:avLst/>
        </a:prstGeom>
        <a:solidFill>
          <a:schemeClr val="bg1">
            <a:shade val="80000"/>
          </a:schemeClr>
        </a:solidFill>
        <a:ln w="9525" cmpd="sng">
          <a:solidFill>
            <a:schemeClr val="lt1">
              <a:shade val="50000"/>
            </a:schemeClr>
          </a:solidFill>
        </a:ln>
        <a:effectLst>
          <a:outerShdw blurRad="50800" dist="38100" dir="8100000" algn="tr">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Both</a:t>
          </a:r>
          <a:r>
            <a:rPr lang="en-US" sz="1100" baseline="0"/>
            <a:t> this test and the autocorrelations on the next sheet indicate that there is some positive autocorrelation: fewer runs than expected. However, this isn't obvious from the time series graph on the previous sheet.</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xdr:colOff>
      <xdr:row>6</xdr:row>
      <xdr:rowOff>0</xdr:rowOff>
    </xdr:from>
    <xdr:to>
      <xdr:col>5</xdr:col>
      <xdr:colOff>361950</xdr:colOff>
      <xdr:row>22</xdr:row>
      <xdr:rowOff>127000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49"/>
  <sheetViews>
    <sheetView tabSelected="1" workbookViewId="0"/>
  </sheetViews>
  <sheetFormatPr defaultRowHeight="15" x14ac:dyDescent="0.25"/>
  <cols>
    <col min="1" max="1" width="10.85546875" style="2" bestFit="1" customWidth="1"/>
    <col min="2" max="2" width="10.140625" style="25" customWidth="1"/>
    <col min="3" max="3" width="10.140625" style="1" customWidth="1"/>
    <col min="4" max="255" width="9.140625" style="1"/>
    <col min="256" max="258" width="10.140625" style="1" customWidth="1"/>
    <col min="259" max="511" width="9.140625" style="1"/>
    <col min="512" max="514" width="10.140625" style="1" customWidth="1"/>
    <col min="515" max="767" width="9.140625" style="1"/>
    <col min="768" max="770" width="10.140625" style="1" customWidth="1"/>
    <col min="771" max="1023" width="9.140625" style="1"/>
    <col min="1024" max="1026" width="10.140625" style="1" customWidth="1"/>
    <col min="1027" max="1279" width="9.140625" style="1"/>
    <col min="1280" max="1282" width="10.140625" style="1" customWidth="1"/>
    <col min="1283" max="1535" width="9.140625" style="1"/>
    <col min="1536" max="1538" width="10.140625" style="1" customWidth="1"/>
    <col min="1539" max="1791" width="9.140625" style="1"/>
    <col min="1792" max="1794" width="10.140625" style="1" customWidth="1"/>
    <col min="1795" max="2047" width="9.140625" style="1"/>
    <col min="2048" max="2050" width="10.140625" style="1" customWidth="1"/>
    <col min="2051" max="2303" width="9.140625" style="1"/>
    <col min="2304" max="2306" width="10.140625" style="1" customWidth="1"/>
    <col min="2307" max="2559" width="9.140625" style="1"/>
    <col min="2560" max="2562" width="10.140625" style="1" customWidth="1"/>
    <col min="2563" max="2815" width="9.140625" style="1"/>
    <col min="2816" max="2818" width="10.140625" style="1" customWidth="1"/>
    <col min="2819" max="3071" width="9.140625" style="1"/>
    <col min="3072" max="3074" width="10.140625" style="1" customWidth="1"/>
    <col min="3075" max="3327" width="9.140625" style="1"/>
    <col min="3328" max="3330" width="10.140625" style="1" customWidth="1"/>
    <col min="3331" max="3583" width="9.140625" style="1"/>
    <col min="3584" max="3586" width="10.140625" style="1" customWidth="1"/>
    <col min="3587" max="3839" width="9.140625" style="1"/>
    <col min="3840" max="3842" width="10.140625" style="1" customWidth="1"/>
    <col min="3843" max="4095" width="9.140625" style="1"/>
    <col min="4096" max="4098" width="10.140625" style="1" customWidth="1"/>
    <col min="4099" max="4351" width="9.140625" style="1"/>
    <col min="4352" max="4354" width="10.140625" style="1" customWidth="1"/>
    <col min="4355" max="4607" width="9.140625" style="1"/>
    <col min="4608" max="4610" width="10.140625" style="1" customWidth="1"/>
    <col min="4611" max="4863" width="9.140625" style="1"/>
    <col min="4864" max="4866" width="10.140625" style="1" customWidth="1"/>
    <col min="4867" max="5119" width="9.140625" style="1"/>
    <col min="5120" max="5122" width="10.140625" style="1" customWidth="1"/>
    <col min="5123" max="5375" width="9.140625" style="1"/>
    <col min="5376" max="5378" width="10.140625" style="1" customWidth="1"/>
    <col min="5379" max="5631" width="9.140625" style="1"/>
    <col min="5632" max="5634" width="10.140625" style="1" customWidth="1"/>
    <col min="5635" max="5887" width="9.140625" style="1"/>
    <col min="5888" max="5890" width="10.140625" style="1" customWidth="1"/>
    <col min="5891" max="6143" width="9.140625" style="1"/>
    <col min="6144" max="6146" width="10.140625" style="1" customWidth="1"/>
    <col min="6147" max="6399" width="9.140625" style="1"/>
    <col min="6400" max="6402" width="10.140625" style="1" customWidth="1"/>
    <col min="6403" max="6655" width="9.140625" style="1"/>
    <col min="6656" max="6658" width="10.140625" style="1" customWidth="1"/>
    <col min="6659" max="6911" width="9.140625" style="1"/>
    <col min="6912" max="6914" width="10.140625" style="1" customWidth="1"/>
    <col min="6915" max="7167" width="9.140625" style="1"/>
    <col min="7168" max="7170" width="10.140625" style="1" customWidth="1"/>
    <col min="7171" max="7423" width="9.140625" style="1"/>
    <col min="7424" max="7426" width="10.140625" style="1" customWidth="1"/>
    <col min="7427" max="7679" width="9.140625" style="1"/>
    <col min="7680" max="7682" width="10.140625" style="1" customWidth="1"/>
    <col min="7683" max="7935" width="9.140625" style="1"/>
    <col min="7936" max="7938" width="10.140625" style="1" customWidth="1"/>
    <col min="7939" max="8191" width="9.140625" style="1"/>
    <col min="8192" max="8194" width="10.140625" style="1" customWidth="1"/>
    <col min="8195" max="8447" width="9.140625" style="1"/>
    <col min="8448" max="8450" width="10.140625" style="1" customWidth="1"/>
    <col min="8451" max="8703" width="9.140625" style="1"/>
    <col min="8704" max="8706" width="10.140625" style="1" customWidth="1"/>
    <col min="8707" max="8959" width="9.140625" style="1"/>
    <col min="8960" max="8962" width="10.140625" style="1" customWidth="1"/>
    <col min="8963" max="9215" width="9.140625" style="1"/>
    <col min="9216" max="9218" width="10.140625" style="1" customWidth="1"/>
    <col min="9219" max="9471" width="9.140625" style="1"/>
    <col min="9472" max="9474" width="10.140625" style="1" customWidth="1"/>
    <col min="9475" max="9727" width="9.140625" style="1"/>
    <col min="9728" max="9730" width="10.140625" style="1" customWidth="1"/>
    <col min="9731" max="9983" width="9.140625" style="1"/>
    <col min="9984" max="9986" width="10.140625" style="1" customWidth="1"/>
    <col min="9987" max="10239" width="9.140625" style="1"/>
    <col min="10240" max="10242" width="10.140625" style="1" customWidth="1"/>
    <col min="10243" max="10495" width="9.140625" style="1"/>
    <col min="10496" max="10498" width="10.140625" style="1" customWidth="1"/>
    <col min="10499" max="10751" width="9.140625" style="1"/>
    <col min="10752" max="10754" width="10.140625" style="1" customWidth="1"/>
    <col min="10755" max="11007" width="9.140625" style="1"/>
    <col min="11008" max="11010" width="10.140625" style="1" customWidth="1"/>
    <col min="11011" max="11263" width="9.140625" style="1"/>
    <col min="11264" max="11266" width="10.140625" style="1" customWidth="1"/>
    <col min="11267" max="11519" width="9.140625" style="1"/>
    <col min="11520" max="11522" width="10.140625" style="1" customWidth="1"/>
    <col min="11523" max="11775" width="9.140625" style="1"/>
    <col min="11776" max="11778" width="10.140625" style="1" customWidth="1"/>
    <col min="11779" max="12031" width="9.140625" style="1"/>
    <col min="12032" max="12034" width="10.140625" style="1" customWidth="1"/>
    <col min="12035" max="12287" width="9.140625" style="1"/>
    <col min="12288" max="12290" width="10.140625" style="1" customWidth="1"/>
    <col min="12291" max="12543" width="9.140625" style="1"/>
    <col min="12544" max="12546" width="10.140625" style="1" customWidth="1"/>
    <col min="12547" max="12799" width="9.140625" style="1"/>
    <col min="12800" max="12802" width="10.140625" style="1" customWidth="1"/>
    <col min="12803" max="13055" width="9.140625" style="1"/>
    <col min="13056" max="13058" width="10.140625" style="1" customWidth="1"/>
    <col min="13059" max="13311" width="9.140625" style="1"/>
    <col min="13312" max="13314" width="10.140625" style="1" customWidth="1"/>
    <col min="13315" max="13567" width="9.140625" style="1"/>
    <col min="13568" max="13570" width="10.140625" style="1" customWidth="1"/>
    <col min="13571" max="13823" width="9.140625" style="1"/>
    <col min="13824" max="13826" width="10.140625" style="1" customWidth="1"/>
    <col min="13827" max="14079" width="9.140625" style="1"/>
    <col min="14080" max="14082" width="10.140625" style="1" customWidth="1"/>
    <col min="14083" max="14335" width="9.140625" style="1"/>
    <col min="14336" max="14338" width="10.140625" style="1" customWidth="1"/>
    <col min="14339" max="14591" width="9.140625" style="1"/>
    <col min="14592" max="14594" width="10.140625" style="1" customWidth="1"/>
    <col min="14595" max="14847" width="9.140625" style="1"/>
    <col min="14848" max="14850" width="10.140625" style="1" customWidth="1"/>
    <col min="14851" max="15103" width="9.140625" style="1"/>
    <col min="15104" max="15106" width="10.140625" style="1" customWidth="1"/>
    <col min="15107" max="15359" width="9.140625" style="1"/>
    <col min="15360" max="15362" width="10.140625" style="1" customWidth="1"/>
    <col min="15363" max="15615" width="9.140625" style="1"/>
    <col min="15616" max="15618" width="10.140625" style="1" customWidth="1"/>
    <col min="15619" max="15871" width="9.140625" style="1"/>
    <col min="15872" max="15874" width="10.140625" style="1" customWidth="1"/>
    <col min="15875" max="16127" width="9.140625" style="1"/>
    <col min="16128" max="16130" width="10.140625" style="1" customWidth="1"/>
    <col min="16131" max="16384" width="9.140625" style="1"/>
  </cols>
  <sheetData>
    <row r="1" spans="1:3" x14ac:dyDescent="0.25">
      <c r="A1" s="2" t="s">
        <v>0</v>
      </c>
      <c r="B1" s="25" t="s">
        <v>1</v>
      </c>
      <c r="C1" s="3" t="s">
        <v>2</v>
      </c>
    </row>
    <row r="2" spans="1:3" x14ac:dyDescent="0.25">
      <c r="A2" s="2" t="s">
        <v>3</v>
      </c>
      <c r="B2" s="25">
        <v>1</v>
      </c>
      <c r="C2" s="3">
        <v>605</v>
      </c>
    </row>
    <row r="3" spans="1:3" x14ac:dyDescent="0.25">
      <c r="A3" s="2" t="s">
        <v>4</v>
      </c>
      <c r="B3" s="25">
        <v>1</v>
      </c>
      <c r="C3" s="3">
        <v>647</v>
      </c>
    </row>
    <row r="4" spans="1:3" x14ac:dyDescent="0.25">
      <c r="A4" s="2" t="s">
        <v>5</v>
      </c>
      <c r="B4" s="25">
        <v>1</v>
      </c>
      <c r="C4" s="3">
        <v>636</v>
      </c>
    </row>
    <row r="5" spans="1:3" x14ac:dyDescent="0.25">
      <c r="A5" s="2" t="s">
        <v>6</v>
      </c>
      <c r="B5" s="25">
        <v>1</v>
      </c>
      <c r="C5" s="3">
        <v>612</v>
      </c>
    </row>
    <row r="6" spans="1:3" x14ac:dyDescent="0.25">
      <c r="A6" s="2" t="s">
        <v>7</v>
      </c>
      <c r="B6" s="25">
        <v>1</v>
      </c>
      <c r="C6" s="3">
        <v>714</v>
      </c>
    </row>
    <row r="7" spans="1:3" x14ac:dyDescent="0.25">
      <c r="A7" s="2" t="s">
        <v>8</v>
      </c>
      <c r="B7" s="25">
        <v>1</v>
      </c>
      <c r="C7" s="3">
        <v>765</v>
      </c>
    </row>
    <row r="8" spans="1:3" x14ac:dyDescent="0.25">
      <c r="A8" s="2" t="s">
        <v>9</v>
      </c>
      <c r="B8" s="25">
        <v>1</v>
      </c>
      <c r="C8" s="3">
        <v>698</v>
      </c>
    </row>
    <row r="9" spans="1:3" x14ac:dyDescent="0.25">
      <c r="A9" s="2" t="s">
        <v>10</v>
      </c>
      <c r="B9" s="25">
        <v>1</v>
      </c>
      <c r="C9" s="3">
        <v>615</v>
      </c>
    </row>
    <row r="10" spans="1:3" x14ac:dyDescent="0.25">
      <c r="A10" s="2" t="s">
        <v>11</v>
      </c>
      <c r="B10" s="25">
        <v>1</v>
      </c>
      <c r="C10" s="3">
        <v>588</v>
      </c>
    </row>
    <row r="11" spans="1:3" x14ac:dyDescent="0.25">
      <c r="A11" s="2" t="s">
        <v>12</v>
      </c>
      <c r="B11" s="25">
        <v>1</v>
      </c>
      <c r="C11" s="3">
        <v>685</v>
      </c>
    </row>
    <row r="12" spans="1:3" x14ac:dyDescent="0.25">
      <c r="A12" s="2" t="s">
        <v>13</v>
      </c>
      <c r="B12" s="25">
        <v>1</v>
      </c>
      <c r="C12" s="3">
        <v>711</v>
      </c>
    </row>
    <row r="13" spans="1:3" x14ac:dyDescent="0.25">
      <c r="A13" s="2" t="s">
        <v>14</v>
      </c>
      <c r="B13" s="25">
        <v>1</v>
      </c>
      <c r="C13" s="3">
        <v>664</v>
      </c>
    </row>
    <row r="14" spans="1:3" x14ac:dyDescent="0.25">
      <c r="A14" s="2" t="s">
        <v>3</v>
      </c>
      <c r="B14" s="25">
        <v>2</v>
      </c>
      <c r="C14" s="1">
        <v>630</v>
      </c>
    </row>
    <row r="15" spans="1:3" x14ac:dyDescent="0.25">
      <c r="A15" s="2" t="s">
        <v>4</v>
      </c>
      <c r="B15" s="25">
        <v>2</v>
      </c>
      <c r="C15" s="1">
        <v>696</v>
      </c>
    </row>
    <row r="16" spans="1:3" x14ac:dyDescent="0.25">
      <c r="A16" s="2" t="s">
        <v>5</v>
      </c>
      <c r="B16" s="25">
        <v>2</v>
      </c>
      <c r="C16" s="1">
        <v>670</v>
      </c>
    </row>
    <row r="17" spans="1:3" x14ac:dyDescent="0.25">
      <c r="A17" s="2" t="s">
        <v>6</v>
      </c>
      <c r="B17" s="25">
        <v>2</v>
      </c>
      <c r="C17" s="1">
        <v>671</v>
      </c>
    </row>
    <row r="18" spans="1:3" x14ac:dyDescent="0.25">
      <c r="A18" s="2" t="s">
        <v>7</v>
      </c>
      <c r="B18" s="25">
        <v>2</v>
      </c>
      <c r="C18" s="1">
        <v>724</v>
      </c>
    </row>
    <row r="19" spans="1:3" x14ac:dyDescent="0.25">
      <c r="A19" s="2" t="s">
        <v>8</v>
      </c>
      <c r="B19" s="25">
        <v>2</v>
      </c>
      <c r="C19" s="1">
        <v>787</v>
      </c>
    </row>
    <row r="20" spans="1:3" x14ac:dyDescent="0.25">
      <c r="A20" s="2" t="s">
        <v>9</v>
      </c>
      <c r="B20" s="25">
        <v>2</v>
      </c>
      <c r="C20" s="1">
        <v>724</v>
      </c>
    </row>
    <row r="21" spans="1:3" x14ac:dyDescent="0.25">
      <c r="A21" s="2" t="s">
        <v>10</v>
      </c>
      <c r="B21" s="25">
        <v>2</v>
      </c>
      <c r="C21" s="1">
        <v>651</v>
      </c>
    </row>
    <row r="22" spans="1:3" x14ac:dyDescent="0.25">
      <c r="A22" s="2" t="s">
        <v>11</v>
      </c>
      <c r="B22" s="25">
        <v>2</v>
      </c>
      <c r="C22" s="1">
        <v>589</v>
      </c>
    </row>
    <row r="23" spans="1:3" x14ac:dyDescent="0.25">
      <c r="A23" s="2" t="s">
        <v>12</v>
      </c>
      <c r="B23" s="25">
        <v>2</v>
      </c>
      <c r="C23" s="1">
        <v>697</v>
      </c>
    </row>
    <row r="24" spans="1:3" x14ac:dyDescent="0.25">
      <c r="A24" s="2" t="s">
        <v>13</v>
      </c>
      <c r="B24" s="25">
        <v>2</v>
      </c>
      <c r="C24" s="1">
        <v>750</v>
      </c>
    </row>
    <row r="25" spans="1:3" x14ac:dyDescent="0.25">
      <c r="A25" s="2" t="s">
        <v>14</v>
      </c>
      <c r="B25" s="25">
        <v>2</v>
      </c>
      <c r="C25" s="1">
        <v>705</v>
      </c>
    </row>
    <row r="26" spans="1:3" x14ac:dyDescent="0.25">
      <c r="A26" s="2" t="s">
        <v>3</v>
      </c>
      <c r="B26" s="25">
        <v>3</v>
      </c>
      <c r="C26" s="1">
        <v>664</v>
      </c>
    </row>
    <row r="27" spans="1:3" x14ac:dyDescent="0.25">
      <c r="A27" s="2" t="s">
        <v>4</v>
      </c>
      <c r="B27" s="25">
        <v>3</v>
      </c>
      <c r="C27" s="1">
        <v>704</v>
      </c>
    </row>
    <row r="28" spans="1:3" x14ac:dyDescent="0.25">
      <c r="A28" s="2" t="s">
        <v>5</v>
      </c>
      <c r="B28" s="25">
        <v>3</v>
      </c>
      <c r="C28" s="1">
        <v>691</v>
      </c>
    </row>
    <row r="29" spans="1:3" x14ac:dyDescent="0.25">
      <c r="A29" s="2" t="s">
        <v>6</v>
      </c>
      <c r="B29" s="25">
        <v>3</v>
      </c>
      <c r="C29" s="1">
        <v>672</v>
      </c>
    </row>
    <row r="30" spans="1:3" x14ac:dyDescent="0.25">
      <c r="A30" s="2" t="s">
        <v>7</v>
      </c>
      <c r="B30" s="25">
        <v>3</v>
      </c>
      <c r="C30" s="1">
        <v>753</v>
      </c>
    </row>
    <row r="31" spans="1:3" x14ac:dyDescent="0.25">
      <c r="A31" s="2" t="s">
        <v>8</v>
      </c>
      <c r="B31" s="25">
        <v>3</v>
      </c>
      <c r="C31" s="1">
        <v>787</v>
      </c>
    </row>
    <row r="32" spans="1:3" x14ac:dyDescent="0.25">
      <c r="A32" s="2" t="s">
        <v>9</v>
      </c>
      <c r="B32" s="25">
        <v>3</v>
      </c>
      <c r="C32" s="1">
        <v>751</v>
      </c>
    </row>
    <row r="33" spans="1:3" x14ac:dyDescent="0.25">
      <c r="A33" s="2" t="s">
        <v>10</v>
      </c>
      <c r="B33" s="25">
        <v>3</v>
      </c>
      <c r="C33" s="1">
        <v>695</v>
      </c>
    </row>
    <row r="34" spans="1:3" x14ac:dyDescent="0.25">
      <c r="A34" s="2" t="s">
        <v>11</v>
      </c>
      <c r="B34" s="25">
        <v>3</v>
      </c>
      <c r="C34" s="1">
        <v>643</v>
      </c>
    </row>
    <row r="35" spans="1:3" x14ac:dyDescent="0.25">
      <c r="A35" s="2" t="s">
        <v>12</v>
      </c>
      <c r="B35" s="25">
        <v>3</v>
      </c>
      <c r="C35" s="1">
        <v>724</v>
      </c>
    </row>
    <row r="36" spans="1:3" x14ac:dyDescent="0.25">
      <c r="A36" s="2" t="s">
        <v>13</v>
      </c>
      <c r="B36" s="25">
        <v>3</v>
      </c>
      <c r="C36" s="1">
        <v>803</v>
      </c>
    </row>
    <row r="37" spans="1:3" x14ac:dyDescent="0.25">
      <c r="A37" s="2" t="s">
        <v>14</v>
      </c>
      <c r="B37" s="25">
        <v>3</v>
      </c>
      <c r="C37" s="1">
        <v>705</v>
      </c>
    </row>
    <row r="38" spans="1:3" x14ac:dyDescent="0.25">
      <c r="A38" s="2" t="s">
        <v>3</v>
      </c>
      <c r="B38" s="25">
        <v>4</v>
      </c>
      <c r="C38" s="1">
        <v>720</v>
      </c>
    </row>
    <row r="39" spans="1:3" x14ac:dyDescent="0.25">
      <c r="A39" s="2" t="s">
        <v>4</v>
      </c>
      <c r="B39" s="25">
        <v>4</v>
      </c>
      <c r="C39" s="1">
        <v>757</v>
      </c>
    </row>
    <row r="40" spans="1:3" x14ac:dyDescent="0.25">
      <c r="A40" s="2" t="s">
        <v>5</v>
      </c>
      <c r="B40" s="25">
        <v>4</v>
      </c>
      <c r="C40" s="1">
        <v>707</v>
      </c>
    </row>
    <row r="41" spans="1:3" x14ac:dyDescent="0.25">
      <c r="A41" s="2" t="s">
        <v>6</v>
      </c>
      <c r="B41" s="25">
        <v>4</v>
      </c>
      <c r="C41" s="1">
        <v>692</v>
      </c>
    </row>
    <row r="42" spans="1:3" x14ac:dyDescent="0.25">
      <c r="A42" s="2" t="s">
        <v>7</v>
      </c>
      <c r="B42" s="25">
        <v>4</v>
      </c>
      <c r="C42" s="1">
        <v>828</v>
      </c>
    </row>
    <row r="43" spans="1:3" x14ac:dyDescent="0.25">
      <c r="A43" s="2" t="s">
        <v>8</v>
      </c>
      <c r="B43" s="25">
        <v>4</v>
      </c>
      <c r="C43" s="1">
        <v>827</v>
      </c>
    </row>
    <row r="44" spans="1:3" x14ac:dyDescent="0.25">
      <c r="A44" s="2" t="s">
        <v>9</v>
      </c>
      <c r="B44" s="25">
        <v>4</v>
      </c>
      <c r="C44" s="1">
        <v>763</v>
      </c>
    </row>
    <row r="45" spans="1:3" x14ac:dyDescent="0.25">
      <c r="A45" s="2" t="s">
        <v>10</v>
      </c>
      <c r="B45" s="25">
        <v>4</v>
      </c>
      <c r="C45" s="1">
        <v>710</v>
      </c>
    </row>
    <row r="46" spans="1:3" x14ac:dyDescent="0.25">
      <c r="A46" s="2" t="s">
        <v>11</v>
      </c>
      <c r="B46" s="25">
        <v>4</v>
      </c>
      <c r="C46" s="1">
        <v>673</v>
      </c>
    </row>
    <row r="47" spans="1:3" x14ac:dyDescent="0.25">
      <c r="A47" s="2" t="s">
        <v>12</v>
      </c>
      <c r="B47" s="25">
        <v>4</v>
      </c>
      <c r="C47" s="1">
        <v>793</v>
      </c>
    </row>
    <row r="48" spans="1:3" x14ac:dyDescent="0.25">
      <c r="A48" s="2" t="s">
        <v>13</v>
      </c>
      <c r="B48" s="25">
        <v>4</v>
      </c>
      <c r="C48" s="1">
        <v>852</v>
      </c>
    </row>
    <row r="49" spans="1:3" x14ac:dyDescent="0.25">
      <c r="A49" s="2" t="s">
        <v>14</v>
      </c>
      <c r="B49" s="25">
        <v>4</v>
      </c>
      <c r="C49" s="1">
        <v>710</v>
      </c>
    </row>
  </sheetData>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workbookViewId="0"/>
  </sheetViews>
  <sheetFormatPr defaultColWidth="30.7109375" defaultRowHeight="15" x14ac:dyDescent="0.25"/>
  <cols>
    <col min="1" max="1" width="30.7109375" style="5"/>
    <col min="2" max="16384" width="30.7109375" style="4"/>
  </cols>
  <sheetData>
    <row r="1" spans="1:20" x14ac:dyDescent="0.25">
      <c r="A1" s="5" t="s">
        <v>24</v>
      </c>
      <c r="B1" s="4" t="s">
        <v>86</v>
      </c>
      <c r="C1" s="4" t="s">
        <v>15</v>
      </c>
      <c r="D1" s="4">
        <v>7</v>
      </c>
      <c r="E1" s="4" t="s">
        <v>16</v>
      </c>
      <c r="F1" s="4">
        <v>0</v>
      </c>
      <c r="G1" s="4" t="s">
        <v>17</v>
      </c>
      <c r="H1" s="4">
        <v>0</v>
      </c>
      <c r="I1" s="4" t="s">
        <v>18</v>
      </c>
      <c r="J1" s="4">
        <v>1</v>
      </c>
      <c r="K1" s="4" t="s">
        <v>19</v>
      </c>
      <c r="L1" s="4">
        <v>0</v>
      </c>
      <c r="M1" s="4" t="s">
        <v>20</v>
      </c>
      <c r="N1" s="4">
        <v>0</v>
      </c>
      <c r="O1" s="4" t="s">
        <v>21</v>
      </c>
      <c r="P1" s="4">
        <v>1</v>
      </c>
      <c r="Q1" s="4" t="s">
        <v>22</v>
      </c>
      <c r="R1" s="4">
        <v>0</v>
      </c>
      <c r="S1" s="4" t="s">
        <v>23</v>
      </c>
      <c r="T1" s="4">
        <v>0</v>
      </c>
    </row>
    <row r="2" spans="1:20" x14ac:dyDescent="0.25">
      <c r="A2" s="5" t="s">
        <v>25</v>
      </c>
      <c r="B2" s="4" t="s">
        <v>26</v>
      </c>
    </row>
    <row r="3" spans="1:20" x14ac:dyDescent="0.25">
      <c r="A3" s="5" t="s">
        <v>27</v>
      </c>
      <c r="B3" s="4" t="b">
        <f>IF(B10&gt;256,"TripUpST110AndEarlier",FALSE)</f>
        <v>0</v>
      </c>
    </row>
    <row r="4" spans="1:20" x14ac:dyDescent="0.25">
      <c r="A4" s="5" t="s">
        <v>28</v>
      </c>
      <c r="B4" s="4" t="s">
        <v>29</v>
      </c>
    </row>
    <row r="5" spans="1:20" x14ac:dyDescent="0.25">
      <c r="A5" s="5" t="s">
        <v>30</v>
      </c>
      <c r="B5" s="4" t="b">
        <v>1</v>
      </c>
    </row>
    <row r="6" spans="1:20" x14ac:dyDescent="0.25">
      <c r="A6" s="5" t="s">
        <v>31</v>
      </c>
      <c r="B6" s="4" t="b">
        <v>1</v>
      </c>
    </row>
    <row r="7" spans="1:20" x14ac:dyDescent="0.25">
      <c r="A7" s="5" t="s">
        <v>32</v>
      </c>
      <c r="B7" s="4">
        <f>Data!$A$1:$C$49</f>
        <v>1</v>
      </c>
    </row>
    <row r="8" spans="1:20" x14ac:dyDescent="0.25">
      <c r="A8" s="5" t="s">
        <v>33</v>
      </c>
      <c r="B8" s="4">
        <v>2</v>
      </c>
    </row>
    <row r="9" spans="1:20" x14ac:dyDescent="0.25">
      <c r="A9" s="5" t="s">
        <v>34</v>
      </c>
      <c r="B9" s="26">
        <f>1</f>
        <v>1</v>
      </c>
    </row>
    <row r="10" spans="1:20" x14ac:dyDescent="0.25">
      <c r="A10" s="5" t="s">
        <v>35</v>
      </c>
      <c r="B10" s="4">
        <v>3</v>
      </c>
    </row>
    <row r="12" spans="1:20" x14ac:dyDescent="0.25">
      <c r="A12" s="5" t="s">
        <v>36</v>
      </c>
      <c r="B12" s="4" t="s">
        <v>37</v>
      </c>
      <c r="C12" s="4" t="s">
        <v>38</v>
      </c>
      <c r="D12" s="4" t="s">
        <v>39</v>
      </c>
      <c r="E12" s="4" t="b">
        <v>1</v>
      </c>
      <c r="F12" s="4">
        <v>0</v>
      </c>
      <c r="G12" s="4">
        <v>4</v>
      </c>
      <c r="H12" s="4">
        <v>2</v>
      </c>
    </row>
    <row r="13" spans="1:20" x14ac:dyDescent="0.25">
      <c r="A13" s="5" t="s">
        <v>40</v>
      </c>
      <c r="B13" s="4" t="str">
        <f>Data!$A$1:$A$49</f>
        <v>December</v>
      </c>
    </row>
    <row r="14" spans="1:20" x14ac:dyDescent="0.25">
      <c r="A14" s="5" t="s">
        <v>41</v>
      </c>
    </row>
    <row r="15" spans="1:20" x14ac:dyDescent="0.25">
      <c r="A15" s="5" t="s">
        <v>42</v>
      </c>
      <c r="B15" s="4" t="s">
        <v>43</v>
      </c>
      <c r="C15" s="4" t="s">
        <v>44</v>
      </c>
      <c r="D15" s="4" t="s">
        <v>45</v>
      </c>
      <c r="E15" s="4" t="b">
        <v>1</v>
      </c>
      <c r="F15" s="4">
        <v>0</v>
      </c>
      <c r="G15" s="4">
        <v>4</v>
      </c>
      <c r="H15" s="4">
        <v>2</v>
      </c>
    </row>
    <row r="16" spans="1:20" x14ac:dyDescent="0.25">
      <c r="A16" s="5" t="s">
        <v>46</v>
      </c>
      <c r="B16" s="4">
        <f>Data!$B$1:$B$49</f>
        <v>2</v>
      </c>
    </row>
    <row r="17" spans="1:8" x14ac:dyDescent="0.25">
      <c r="A17" s="5" t="s">
        <v>47</v>
      </c>
    </row>
    <row r="18" spans="1:8" x14ac:dyDescent="0.25">
      <c r="A18" s="5" t="s">
        <v>48</v>
      </c>
      <c r="B18" s="4" t="s">
        <v>49</v>
      </c>
      <c r="C18" s="4" t="s">
        <v>50</v>
      </c>
      <c r="D18" s="4" t="s">
        <v>51</v>
      </c>
      <c r="E18" s="4" t="b">
        <v>1</v>
      </c>
      <c r="F18" s="4">
        <v>0</v>
      </c>
      <c r="G18" s="4">
        <v>4</v>
      </c>
      <c r="H18" s="4">
        <v>2</v>
      </c>
    </row>
    <row r="19" spans="1:8" x14ac:dyDescent="0.25">
      <c r="A19" s="5" t="s">
        <v>52</v>
      </c>
      <c r="B19" s="4">
        <f>Data!$C$1:$C$49</f>
        <v>787</v>
      </c>
    </row>
    <row r="20" spans="1:8" x14ac:dyDescent="0.25">
      <c r="A20" s="5"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7"/>
  <sheetViews>
    <sheetView showGridLines="0" workbookViewId="0"/>
  </sheetViews>
  <sheetFormatPr defaultColWidth="12.7109375" defaultRowHeight="15" x14ac:dyDescent="0.25"/>
  <cols>
    <col min="1" max="1" width="18.5703125" bestFit="1" customWidth="1"/>
    <col min="2" max="2" width="12.7109375" customWidth="1"/>
  </cols>
  <sheetData>
    <row r="1" spans="1:4" s="6" customFormat="1" ht="18.75" x14ac:dyDescent="0.3">
      <c r="A1" s="24" t="s">
        <v>85</v>
      </c>
      <c r="B1" s="10"/>
    </row>
    <row r="2" spans="1:4" s="6" customFormat="1" ht="11.25" x14ac:dyDescent="0.2">
      <c r="A2" s="8" t="s">
        <v>54</v>
      </c>
      <c r="B2" s="10" t="s">
        <v>59</v>
      </c>
    </row>
    <row r="3" spans="1:4" s="6" customFormat="1" ht="11.25" x14ac:dyDescent="0.2">
      <c r="A3" s="8" t="s">
        <v>55</v>
      </c>
      <c r="B3" s="10" t="s">
        <v>87</v>
      </c>
    </row>
    <row r="4" spans="1:4" s="6" customFormat="1" ht="11.25" x14ac:dyDescent="0.2">
      <c r="A4" s="8" t="s">
        <v>56</v>
      </c>
      <c r="B4" s="10" t="s">
        <v>88</v>
      </c>
    </row>
    <row r="5" spans="1:4" s="7" customFormat="1" ht="11.25" x14ac:dyDescent="0.2">
      <c r="A5" s="9" t="s">
        <v>57</v>
      </c>
      <c r="B5" s="11" t="s">
        <v>58</v>
      </c>
    </row>
    <row r="7" spans="1:4" ht="15" customHeight="1" x14ac:dyDescent="0.25">
      <c r="A7" s="16"/>
      <c r="B7" s="13" t="s">
        <v>2</v>
      </c>
    </row>
    <row r="8" spans="1:4" ht="15" customHeight="1" thickBot="1" x14ac:dyDescent="0.3">
      <c r="A8" s="17" t="s">
        <v>59</v>
      </c>
      <c r="B8" s="14" t="s">
        <v>86</v>
      </c>
    </row>
    <row r="9" spans="1:4" ht="15" customHeight="1" thickTop="1" x14ac:dyDescent="0.25">
      <c r="A9" s="15" t="s">
        <v>60</v>
      </c>
      <c r="B9" s="19">
        <f>_xll.StatCount(ST_Tickets)</f>
        <v>48</v>
      </c>
    </row>
    <row r="10" spans="1:4" ht="15" customHeight="1" x14ac:dyDescent="0.25">
      <c r="A10" s="15" t="s">
        <v>61</v>
      </c>
      <c r="B10" s="19">
        <f>_xll.StatCountRange(ST_Tickets,,$B$13,TRUE,TRUE)</f>
        <v>26</v>
      </c>
      <c r="D10" s="27"/>
    </row>
    <row r="11" spans="1:4" ht="15" customHeight="1" x14ac:dyDescent="0.25">
      <c r="A11" s="15" t="s">
        <v>62</v>
      </c>
      <c r="B11" s="19">
        <f>B9-B10</f>
        <v>22</v>
      </c>
    </row>
    <row r="12" spans="1:4" ht="15" customHeight="1" x14ac:dyDescent="0.25">
      <c r="A12" s="15" t="s">
        <v>63</v>
      </c>
      <c r="B12" s="19">
        <f>_xll.StatRunsTest(ST_Tickets,$B$13)</f>
        <v>18</v>
      </c>
    </row>
    <row r="13" spans="1:4" ht="15" customHeight="1" x14ac:dyDescent="0.25">
      <c r="A13" s="18" t="s">
        <v>64</v>
      </c>
      <c r="B13" s="20">
        <f>_xll.StatMean(ST_Tickets)</f>
        <v>705.375</v>
      </c>
    </row>
    <row r="14" spans="1:4" ht="15" customHeight="1" x14ac:dyDescent="0.25">
      <c r="A14" s="15" t="s">
        <v>65</v>
      </c>
      <c r="B14" s="21">
        <f>(B9+2*B10*B11)/B9</f>
        <v>24.833333333333332</v>
      </c>
    </row>
    <row r="15" spans="1:4" ht="15" customHeight="1" x14ac:dyDescent="0.25">
      <c r="A15" s="15" t="s">
        <v>66</v>
      </c>
      <c r="B15" s="21">
        <f>SQRT(2*B10*B11*(2*B10*B11-B9)/(B9^2*(B9-1)))</f>
        <v>3.4027349589625144</v>
      </c>
    </row>
    <row r="16" spans="1:4" ht="15" customHeight="1" x14ac:dyDescent="0.25">
      <c r="A16" s="15" t="s">
        <v>67</v>
      </c>
      <c r="B16" s="21">
        <f>(B12-B14)/B15</f>
        <v>-2.0081885353235971</v>
      </c>
    </row>
    <row r="17" spans="1:2" ht="15" customHeight="1" x14ac:dyDescent="0.25">
      <c r="A17" s="15" t="s">
        <v>68</v>
      </c>
      <c r="B17" s="22">
        <f>2*(_xll.StatNormal(0,1,"x to q",ABS(B16)))</f>
        <v>4.4623260836412139E-2</v>
      </c>
    </row>
  </sheetData>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43"/>
  <sheetViews>
    <sheetView showGridLines="0" workbookViewId="0"/>
  </sheetViews>
  <sheetFormatPr defaultColWidth="12.7109375" defaultRowHeight="15" x14ac:dyDescent="0.25"/>
  <cols>
    <col min="1" max="1" width="16.28515625" bestFit="1" customWidth="1"/>
    <col min="2" max="2" width="12.7109375" customWidth="1"/>
  </cols>
  <sheetData>
    <row r="1" spans="1:2" s="6" customFormat="1" ht="18.75" x14ac:dyDescent="0.3">
      <c r="A1" s="24" t="s">
        <v>85</v>
      </c>
      <c r="B1" s="10"/>
    </row>
    <row r="2" spans="1:2" s="6" customFormat="1" ht="11.25" x14ac:dyDescent="0.2">
      <c r="A2" s="8" t="s">
        <v>54</v>
      </c>
      <c r="B2" s="10" t="s">
        <v>69</v>
      </c>
    </row>
    <row r="3" spans="1:2" s="6" customFormat="1" ht="11.25" x14ac:dyDescent="0.2">
      <c r="A3" s="8" t="s">
        <v>55</v>
      </c>
      <c r="B3" s="10" t="s">
        <v>87</v>
      </c>
    </row>
    <row r="4" spans="1:2" s="6" customFormat="1" ht="11.25" x14ac:dyDescent="0.2">
      <c r="A4" s="8" t="s">
        <v>56</v>
      </c>
      <c r="B4" s="10" t="s">
        <v>88</v>
      </c>
    </row>
    <row r="5" spans="1:2" s="7" customFormat="1" ht="11.25" x14ac:dyDescent="0.2">
      <c r="A5" s="9" t="s">
        <v>57</v>
      </c>
      <c r="B5" s="11" t="s">
        <v>58</v>
      </c>
    </row>
    <row r="7" spans="1:2" ht="15" customHeight="1" x14ac:dyDescent="0.25"/>
    <row r="8" spans="1:2" ht="15" customHeight="1" x14ac:dyDescent="0.25"/>
    <row r="9" spans="1:2" ht="15" customHeight="1" x14ac:dyDescent="0.25"/>
    <row r="10" spans="1:2" ht="15" customHeight="1" x14ac:dyDescent="0.25"/>
    <row r="11" spans="1:2" ht="15" customHeight="1" x14ac:dyDescent="0.25"/>
    <row r="12" spans="1:2" ht="15" customHeight="1" x14ac:dyDescent="0.25"/>
    <row r="13" spans="1:2" ht="15" customHeight="1" x14ac:dyDescent="0.25"/>
    <row r="14" spans="1:2" ht="15" customHeight="1" x14ac:dyDescent="0.25"/>
    <row r="15" spans="1:2" ht="15" customHeight="1" x14ac:dyDescent="0.25"/>
    <row r="16" spans="1:2" ht="15" customHeight="1" x14ac:dyDescent="0.25"/>
    <row r="17" spans="1:2" ht="15" customHeight="1" x14ac:dyDescent="0.25"/>
    <row r="18" spans="1:2" ht="15" customHeight="1" x14ac:dyDescent="0.25"/>
    <row r="19" spans="1:2" ht="15" customHeight="1" x14ac:dyDescent="0.25"/>
    <row r="20" spans="1:2" ht="15" customHeight="1" x14ac:dyDescent="0.25"/>
    <row r="21" spans="1:2" ht="15" customHeight="1" x14ac:dyDescent="0.25"/>
    <row r="22" spans="1:2" ht="15" customHeight="1" x14ac:dyDescent="0.25"/>
    <row r="23" spans="1:2" ht="15" customHeight="1" x14ac:dyDescent="0.25"/>
    <row r="24" spans="1:2" ht="15" customHeight="1" x14ac:dyDescent="0.25"/>
    <row r="25" spans="1:2" ht="15" customHeight="1" x14ac:dyDescent="0.25"/>
    <row r="26" spans="1:2" ht="15" customHeight="1" x14ac:dyDescent="0.25"/>
    <row r="27" spans="1:2" ht="15" customHeight="1" x14ac:dyDescent="0.25">
      <c r="A27" s="16"/>
      <c r="B27" s="13" t="s">
        <v>2</v>
      </c>
    </row>
    <row r="28" spans="1:2" ht="15" customHeight="1" thickBot="1" x14ac:dyDescent="0.3">
      <c r="A28" s="17" t="s">
        <v>70</v>
      </c>
      <c r="B28" s="14" t="s">
        <v>86</v>
      </c>
    </row>
    <row r="29" spans="1:2" ht="15" customHeight="1" thickTop="1" x14ac:dyDescent="0.25">
      <c r="A29" s="15" t="s">
        <v>71</v>
      </c>
      <c r="B29" s="19">
        <f>_xll.StatCount(ST_Tickets)</f>
        <v>48</v>
      </c>
    </row>
    <row r="30" spans="1:2" ht="15" customHeight="1" x14ac:dyDescent="0.25">
      <c r="A30" s="18" t="s">
        <v>72</v>
      </c>
      <c r="B30" s="23">
        <f>1/SQRT($B$29)</f>
        <v>0.14433756729740646</v>
      </c>
    </row>
    <row r="31" spans="1:2" ht="15" customHeight="1" x14ac:dyDescent="0.25">
      <c r="A31" s="15" t="s">
        <v>73</v>
      </c>
      <c r="B31" s="21">
        <f>_xll.StatAutocorrelation(ST_Tickets, 1)</f>
        <v>0.44694540586095871</v>
      </c>
    </row>
    <row r="32" spans="1:2" ht="15" customHeight="1" x14ac:dyDescent="0.25">
      <c r="A32" s="15" t="s">
        <v>74</v>
      </c>
      <c r="B32" s="21">
        <f>_xll.StatAutocorrelation(ST_Tickets, 2)</f>
        <v>-0.10419999236321634</v>
      </c>
    </row>
    <row r="33" spans="1:2" ht="15" customHeight="1" x14ac:dyDescent="0.25">
      <c r="A33" s="15" t="s">
        <v>75</v>
      </c>
      <c r="B33" s="21">
        <f>_xll.StatAutocorrelation(ST_Tickets, 3)</f>
        <v>-1.5318825489947402E-2</v>
      </c>
    </row>
    <row r="34" spans="1:2" ht="15" customHeight="1" x14ac:dyDescent="0.25">
      <c r="A34" s="15" t="s">
        <v>76</v>
      </c>
      <c r="B34" s="21">
        <f>_xll.StatAutocorrelation(ST_Tickets, 4)</f>
        <v>0.22727988675740801</v>
      </c>
    </row>
    <row r="35" spans="1:2" ht="15" customHeight="1" x14ac:dyDescent="0.25">
      <c r="A35" s="15" t="s">
        <v>77</v>
      </c>
      <c r="B35" s="21">
        <f>_xll.StatAutocorrelation(ST_Tickets, 5)</f>
        <v>0.33211170364370041</v>
      </c>
    </row>
    <row r="36" spans="1:2" ht="15" customHeight="1" x14ac:dyDescent="0.25">
      <c r="A36" s="15" t="s">
        <v>78</v>
      </c>
      <c r="B36" s="21">
        <f>_xll.StatAutocorrelation(ST_Tickets, 6)</f>
        <v>0.31318944132836396</v>
      </c>
    </row>
    <row r="37" spans="1:2" ht="15" customHeight="1" x14ac:dyDescent="0.25">
      <c r="A37" s="15" t="s">
        <v>79</v>
      </c>
      <c r="B37" s="21">
        <f>_xll.StatAutocorrelation(ST_Tickets, 7)</f>
        <v>0.21613674547554662</v>
      </c>
    </row>
    <row r="38" spans="1:2" ht="15" customHeight="1" x14ac:dyDescent="0.25">
      <c r="A38" s="15" t="s">
        <v>80</v>
      </c>
      <c r="B38" s="21">
        <f>_xll.StatAutocorrelation(ST_Tickets, 8)</f>
        <v>0.17251016987752507</v>
      </c>
    </row>
    <row r="39" spans="1:2" ht="15" customHeight="1" x14ac:dyDescent="0.25">
      <c r="A39" s="15" t="s">
        <v>81</v>
      </c>
      <c r="B39" s="21">
        <f>_xll.StatAutocorrelation(ST_Tickets, 9)</f>
        <v>-4.5808513786440075E-2</v>
      </c>
    </row>
    <row r="40" spans="1:2" ht="15" customHeight="1" x14ac:dyDescent="0.25">
      <c r="A40" s="15" t="s">
        <v>82</v>
      </c>
      <c r="B40" s="21">
        <f>_xll.StatAutocorrelation(ST_Tickets, 10)</f>
        <v>-0.14552249237344417</v>
      </c>
    </row>
    <row r="41" spans="1:2" ht="15" customHeight="1" x14ac:dyDescent="0.25">
      <c r="A41" s="15" t="s">
        <v>83</v>
      </c>
      <c r="B41" s="21">
        <f>_xll.StatAutocorrelation(ST_Tickets, 11)</f>
        <v>0.24482411873562138</v>
      </c>
    </row>
    <row r="42" spans="1:2" ht="15" customHeight="1" x14ac:dyDescent="0.25">
      <c r="A42" s="15" t="s">
        <v>84</v>
      </c>
      <c r="B42" s="21">
        <f>_xll.StatAutocorrelation(ST_Tickets, 12)</f>
        <v>0.53974639059693741</v>
      </c>
    </row>
    <row r="43" spans="1:2" x14ac:dyDescent="0.25">
      <c r="A43" s="15"/>
      <c r="B43" s="12"/>
    </row>
  </sheetData>
  <conditionalFormatting sqref="B31">
    <cfRule type="cellIs" dxfId="11" priority="1" stopIfTrue="1" operator="notBetween">
      <formula>-2*$B$30</formula>
      <formula>2*$B$30</formula>
    </cfRule>
  </conditionalFormatting>
  <conditionalFormatting sqref="B32">
    <cfRule type="cellIs" dxfId="10" priority="2" stopIfTrue="1" operator="notBetween">
      <formula>-2*$B$30</formula>
      <formula>2*$B$30</formula>
    </cfRule>
  </conditionalFormatting>
  <conditionalFormatting sqref="B33">
    <cfRule type="cellIs" dxfId="9" priority="3" stopIfTrue="1" operator="notBetween">
      <formula>-2*$B$30</formula>
      <formula>2*$B$30</formula>
    </cfRule>
  </conditionalFormatting>
  <conditionalFormatting sqref="B34">
    <cfRule type="cellIs" dxfId="8" priority="4" stopIfTrue="1" operator="notBetween">
      <formula>-2*$B$30</formula>
      <formula>2*$B$30</formula>
    </cfRule>
  </conditionalFormatting>
  <conditionalFormatting sqref="B35">
    <cfRule type="cellIs" dxfId="7" priority="5" stopIfTrue="1" operator="notBetween">
      <formula>-2*$B$30</formula>
      <formula>2*$B$30</formula>
    </cfRule>
  </conditionalFormatting>
  <conditionalFormatting sqref="B36">
    <cfRule type="cellIs" dxfId="6" priority="6" stopIfTrue="1" operator="notBetween">
      <formula>-2*$B$30</formula>
      <formula>2*$B$30</formula>
    </cfRule>
  </conditionalFormatting>
  <conditionalFormatting sqref="B37">
    <cfRule type="cellIs" dxfId="5" priority="7" stopIfTrue="1" operator="notBetween">
      <formula>-2*$B$30</formula>
      <formula>2*$B$30</formula>
    </cfRule>
  </conditionalFormatting>
  <conditionalFormatting sqref="B38">
    <cfRule type="cellIs" dxfId="4" priority="8" stopIfTrue="1" operator="notBetween">
      <formula>-2*$B$30</formula>
      <formula>2*$B$30</formula>
    </cfRule>
  </conditionalFormatting>
  <conditionalFormatting sqref="B39">
    <cfRule type="cellIs" dxfId="3" priority="9" stopIfTrue="1" operator="notBetween">
      <formula>-2*$B$30</formula>
      <formula>2*$B$30</formula>
    </cfRule>
  </conditionalFormatting>
  <conditionalFormatting sqref="B40">
    <cfRule type="cellIs" dxfId="2" priority="10" stopIfTrue="1" operator="notBetween">
      <formula>-2*$B$30</formula>
      <formula>2*$B$30</formula>
    </cfRule>
  </conditionalFormatting>
  <conditionalFormatting sqref="B41">
    <cfRule type="cellIs" dxfId="1" priority="11" stopIfTrue="1" operator="notBetween">
      <formula>-2*$B$30</formula>
      <formula>2*$B$30</formula>
    </cfRule>
  </conditionalFormatting>
  <conditionalFormatting sqref="B42">
    <cfRule type="cellIs" dxfId="0" priority="12" stopIfTrue="1" operator="notBetween">
      <formula>-2*$B$30</formula>
      <formula>2*$B$30</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Data</vt:lpstr>
      <vt:lpstr>_STDS_DGEF0E2E7</vt:lpstr>
      <vt:lpstr>Runs Test</vt:lpstr>
      <vt:lpstr>Autocorrelation</vt:lpstr>
      <vt:lpstr>ST_Month</vt:lpstr>
      <vt:lpstr>ST_Tickets</vt:lpstr>
      <vt:lpstr>ST_Year</vt:lpstr>
      <vt:lpstr>Autocorrelation!StatToolsHeader</vt:lpstr>
      <vt:lpstr>'Runs Test'!StatToolsHeader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Chris Albright</dc:creator>
  <cp:lastModifiedBy>Chris Albright</cp:lastModifiedBy>
  <dcterms:created xsi:type="dcterms:W3CDTF">2007-05-15T19:29:56Z</dcterms:created>
  <dcterms:modified xsi:type="dcterms:W3CDTF">2015-09-09T18:59:26Z</dcterms:modified>
</cp:coreProperties>
</file>